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11760" activeTab="1"/>
  </bookViews>
  <sheets>
    <sheet name="Bilans 2016" sheetId="1" r:id="rId1"/>
    <sheet name="Rachunek_zysków i strat 2016" sheetId="2" r:id="rId2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2"/>
  <c r="D21"/>
  <c r="D21" i="1" l="1"/>
  <c r="D28" i="2"/>
  <c r="D39" l="1"/>
  <c r="C39"/>
  <c r="D33"/>
  <c r="C33"/>
  <c r="C28"/>
  <c r="D22"/>
  <c r="C22"/>
  <c r="D16"/>
  <c r="C16"/>
  <c r="D13"/>
  <c r="D11" s="1"/>
  <c r="C13"/>
  <c r="C11" s="1"/>
  <c r="H19" i="1"/>
  <c r="G19"/>
  <c r="D15"/>
  <c r="D24" s="1"/>
  <c r="C15"/>
  <c r="C24" s="1"/>
  <c r="G9"/>
  <c r="D9"/>
  <c r="C9"/>
  <c r="D19" i="2" l="1"/>
  <c r="D24" s="1"/>
  <c r="D27" s="1"/>
  <c r="D38" s="1"/>
  <c r="D42" s="1"/>
  <c r="D45" s="1"/>
  <c r="H17" i="1" s="1"/>
  <c r="H9" s="1"/>
  <c r="H24" s="1"/>
  <c r="G24"/>
  <c r="C19" i="2"/>
  <c r="C24" s="1"/>
  <c r="C27" s="1"/>
  <c r="C38" s="1"/>
  <c r="C42" s="1"/>
  <c r="C45" s="1"/>
</calcChain>
</file>

<file path=xl/sharedStrings.xml><?xml version="1.0" encoding="utf-8"?>
<sst xmlns="http://schemas.openxmlformats.org/spreadsheetml/2006/main" count="164" uniqueCount="122">
  <si>
    <t xml:space="preserve">Stowarzyszenie Kujawsko-Pomorski Ośrodek Wsparcia </t>
  </si>
  <si>
    <t>BILANS</t>
  </si>
  <si>
    <t>Inicjatyw Pozarządowych "Tłok"</t>
  </si>
  <si>
    <t xml:space="preserve">REGON: </t>
  </si>
  <si>
    <t>(nazwa jednostki)</t>
  </si>
  <si>
    <t>na dzień</t>
  </si>
  <si>
    <t>(numer statystyczny)</t>
  </si>
  <si>
    <t>Bilans sporządzony zgodnie z załącznikiem nr 1 do Ustawy o rachunkowości</t>
  </si>
  <si>
    <t>Wiersz</t>
  </si>
  <si>
    <t>AKTYWA</t>
  </si>
  <si>
    <t xml:space="preserve">Stan na </t>
  </si>
  <si>
    <t>PASYWA</t>
  </si>
  <si>
    <t>początek roku</t>
  </si>
  <si>
    <t>koniec roku</t>
  </si>
  <si>
    <t>A</t>
  </si>
  <si>
    <t>Aktywa trwałe</t>
  </si>
  <si>
    <t>Kapitał (fundusz) własny</t>
  </si>
  <si>
    <t>I</t>
  </si>
  <si>
    <t>Wartości niematerialne i prawne</t>
  </si>
  <si>
    <t>Kapitał (fundusz) podstawowy</t>
  </si>
  <si>
    <t>II</t>
  </si>
  <si>
    <t>Rzeczowe aktywa trwałe</t>
  </si>
  <si>
    <t>Należne wpłaty na kapitał podstawowy (wielkość ujemna)</t>
  </si>
  <si>
    <t>III</t>
  </si>
  <si>
    <t>Należności długoterminowe</t>
  </si>
  <si>
    <t>Udziały (akcje) własne wielkość ujemna</t>
  </si>
  <si>
    <t>IV</t>
  </si>
  <si>
    <t>Inwestycje długoterminowe</t>
  </si>
  <si>
    <t>Kapitał (fundusz) zapasowy</t>
  </si>
  <si>
    <t>V</t>
  </si>
  <si>
    <t>Długoterminowe rozliczenia międzyokresowe</t>
  </si>
  <si>
    <t>Kapitał (fundusz) z aktualizacji wyceny</t>
  </si>
  <si>
    <t>B</t>
  </si>
  <si>
    <t>Aktywa obrotowe</t>
  </si>
  <si>
    <t>VI</t>
  </si>
  <si>
    <t>Pozostałe kapitały (fundusze) rezerwowe</t>
  </si>
  <si>
    <t>Zapasy rzeczowych aktywów obrotowych</t>
  </si>
  <si>
    <t>VII</t>
  </si>
  <si>
    <t>Zysk (strata) z lat ubiegłych</t>
  </si>
  <si>
    <t>Należności krótkoterminowe</t>
  </si>
  <si>
    <t>VIII</t>
  </si>
  <si>
    <t>Zysk (strata) netto</t>
  </si>
  <si>
    <t>IX</t>
  </si>
  <si>
    <t>Odpisy z zysku netto w ciągu roku obrotowego (wielkość ujemna)</t>
  </si>
  <si>
    <t>Zobowiązania i rezerwy na zobowiązania</t>
  </si>
  <si>
    <t>Rezerwy na zobowiązania</t>
  </si>
  <si>
    <t>Inwestycje krótkoterminowe</t>
  </si>
  <si>
    <t>Zobowiązania długoterminowe</t>
  </si>
  <si>
    <t>Zobowiązania krótkoterminowe</t>
  </si>
  <si>
    <t>C</t>
  </si>
  <si>
    <t>Krótkoterminowe rozliczenia międzyokresowe</t>
  </si>
  <si>
    <t>Rozliczenia międzyokresowe</t>
  </si>
  <si>
    <t>Aktywa razem</t>
  </si>
  <si>
    <t>Pasywa razem</t>
  </si>
  <si>
    <t>Data sporządzenia</t>
  </si>
  <si>
    <t>(Numer statystyczny)</t>
  </si>
  <si>
    <t>Rachunek zysków i strat</t>
  </si>
  <si>
    <t>Rachunek zysków i strat wariant kalkulacyjny zgodnie z zał. Nr 1 do Ustawy o rachunkowości</t>
  </si>
  <si>
    <t>Pozycja</t>
  </si>
  <si>
    <t>Wyszczególnienie</t>
  </si>
  <si>
    <t>Kwota za rok poprzedni</t>
  </si>
  <si>
    <t>Kwota za rok obrotowy</t>
  </si>
  <si>
    <t>A.</t>
  </si>
  <si>
    <t>Przychody z dzialalności statutowej</t>
  </si>
  <si>
    <t>Skladki netto okreslone statutem</t>
  </si>
  <si>
    <t>Inne przychody określone statutem</t>
  </si>
  <si>
    <t>1.</t>
  </si>
  <si>
    <t>Przychody z działalności nieodpłatnej pożytku publicznego</t>
  </si>
  <si>
    <t>2.</t>
  </si>
  <si>
    <t>Przychody z działalności odpłatnej pożytku publicznego</t>
  </si>
  <si>
    <t>B.</t>
  </si>
  <si>
    <t>Koszty realizacji zadań statutowych</t>
  </si>
  <si>
    <t>Koszty realizacji zadań statutowych działalności nieodpłatnej pożytku publicznego</t>
  </si>
  <si>
    <t>Koszty realizacji zadań statutowych działalności odpłatnej pożytku publicznego</t>
  </si>
  <si>
    <t>C.</t>
  </si>
  <si>
    <t>Wynik na działalności statutowej</t>
  </si>
  <si>
    <t>D.</t>
  </si>
  <si>
    <t>Przychody ze sprzedaży produktow, uslug, towarów i materiałów</t>
  </si>
  <si>
    <t>E</t>
  </si>
  <si>
    <t>Koszt sprzedanych produktów, uslug, towarów i materiałów</t>
  </si>
  <si>
    <t>F</t>
  </si>
  <si>
    <t xml:space="preserve"> Zysk (strata) na sprzedaży  </t>
  </si>
  <si>
    <t>G</t>
  </si>
  <si>
    <t>Koszty ogólnozakładowe</t>
  </si>
  <si>
    <t>H</t>
  </si>
  <si>
    <t>Wynik na działalności statutowej i gospodarczej</t>
  </si>
  <si>
    <t>I.</t>
  </si>
  <si>
    <t>Pozostałe przychody operacyjne</t>
  </si>
  <si>
    <t>J.</t>
  </si>
  <si>
    <t>Pozostałe koszty operacyjne</t>
  </si>
  <si>
    <t>K.</t>
  </si>
  <si>
    <t>Zysk (strata) na działalności operacyjnej</t>
  </si>
  <si>
    <t>L.</t>
  </si>
  <si>
    <t xml:space="preserve"> Przychody finansowe  </t>
  </si>
  <si>
    <t xml:space="preserve"> Odsetki, w tym:- dla jednostek powiązanych  </t>
  </si>
  <si>
    <t xml:space="preserve"> Strata ze zbycia inwestycji  </t>
  </si>
  <si>
    <t xml:space="preserve"> Aktualizacja wartości inwestycji  </t>
  </si>
  <si>
    <t xml:space="preserve"> Inne </t>
  </si>
  <si>
    <t>M.</t>
  </si>
  <si>
    <t xml:space="preserve"> Koszty finansowe  </t>
  </si>
  <si>
    <t>N.</t>
  </si>
  <si>
    <t xml:space="preserve"> Zysk (strata) ze sprzedaży </t>
  </si>
  <si>
    <t>O.</t>
  </si>
  <si>
    <t xml:space="preserve"> Wynik zdarzeń nadzwyczajnych (M.I.-M.II.)  </t>
  </si>
  <si>
    <t xml:space="preserve"> Zyski nadzwyczajne  </t>
  </si>
  <si>
    <t>II.</t>
  </si>
  <si>
    <t xml:space="preserve"> Straty nadzwyczajne </t>
  </si>
  <si>
    <t>P.</t>
  </si>
  <si>
    <t xml:space="preserve"> Zysk (strata) brutto (L±M)  </t>
  </si>
  <si>
    <t>R.</t>
  </si>
  <si>
    <t xml:space="preserve"> Podatek dochodowy </t>
  </si>
  <si>
    <t xml:space="preserve"> Pozostałe obowiązkowe zmniejszenia zysku (zwiększenia straty)  </t>
  </si>
  <si>
    <t>S.</t>
  </si>
  <si>
    <t xml:space="preserve"> Zysk (strata) netto (N-O-P)  </t>
  </si>
  <si>
    <t>Data sporządzenia:</t>
  </si>
  <si>
    <t>na dzień  31-12-2016</t>
  </si>
  <si>
    <t xml:space="preserve">               Toruń, dnia 31-03-2017 r.</t>
  </si>
  <si>
    <t>Zatwierdzili:</t>
  </si>
  <si>
    <t>Ewa Kwiesielewicz- Szyszka-prezeska</t>
  </si>
  <si>
    <t>Jacek Gądecki –wice  prezes</t>
  </si>
  <si>
    <t>Bożena Kachniarz- skarbniczka</t>
  </si>
  <si>
    <t>Toruń, dnia 31-03-2017 r.</t>
  </si>
</sst>
</file>

<file path=xl/styles.xml><?xml version="1.0" encoding="utf-8"?>
<styleSheet xmlns="http://schemas.openxmlformats.org/spreadsheetml/2006/main">
  <numFmts count="3">
    <numFmt numFmtId="43" formatCode="_-* #,##0.00\ _z_ł_-;\-* #,##0.00\ _z_ł_-;_-* &quot;-&quot;??\ _z_ł_-;_-@_-"/>
    <numFmt numFmtId="164" formatCode="#,##0.00_ ;\-#,##0.00\ "/>
    <numFmt numFmtId="165" formatCode="_-* #,##0\ _z_ł_-;\-* #,##0\ _z_ł_-;_-* &quot;-&quot;??\ _z_ł_-;_-@_-"/>
  </numFmts>
  <fonts count="16">
    <font>
      <sz val="10"/>
      <name val="Arial"/>
      <charset val="238"/>
    </font>
    <font>
      <sz val="10"/>
      <name val="Arial"/>
      <family val="2"/>
      <charset val="238"/>
    </font>
    <font>
      <sz val="11"/>
      <name val="Arial CE"/>
      <family val="2"/>
      <charset val="238"/>
    </font>
    <font>
      <b/>
      <sz val="14"/>
      <name val="Arial CE"/>
      <family val="2"/>
      <charset val="238"/>
    </font>
    <font>
      <i/>
      <sz val="11"/>
      <name val="Arial CE"/>
      <family val="2"/>
      <charset val="238"/>
    </font>
    <font>
      <b/>
      <sz val="9"/>
      <name val="Arial CE"/>
      <family val="2"/>
      <charset val="238"/>
    </font>
    <font>
      <b/>
      <sz val="11"/>
      <name val="Arial CE"/>
      <family val="2"/>
      <charset val="238"/>
    </font>
    <font>
      <sz val="10"/>
      <name val="Arial CE"/>
      <family val="2"/>
      <charset val="238"/>
    </font>
    <font>
      <sz val="11"/>
      <name val="Arial CE"/>
      <charset val="238"/>
    </font>
    <font>
      <b/>
      <sz val="11"/>
      <name val="Arial CE"/>
      <charset val="238"/>
    </font>
    <font>
      <sz val="9"/>
      <name val="Arial CE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i/>
      <sz val="9"/>
      <name val="Arial"/>
      <family val="2"/>
      <charset val="238"/>
    </font>
    <font>
      <sz val="12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14" fontId="2" fillId="0" borderId="0" xfId="0" applyNumberFormat="1" applyFont="1"/>
    <xf numFmtId="0" fontId="4" fillId="0" borderId="0" xfId="0" applyFont="1"/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64" fontId="6" fillId="2" borderId="1" xfId="1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64" fontId="2" fillId="3" borderId="1" xfId="1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164" fontId="2" fillId="3" borderId="2" xfId="1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164" fontId="9" fillId="2" borderId="1" xfId="1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164" fontId="9" fillId="2" borderId="2" xfId="1" applyNumberFormat="1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 wrapText="1"/>
    </xf>
    <xf numFmtId="164" fontId="6" fillId="2" borderId="6" xfId="1" applyNumberFormat="1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164" fontId="6" fillId="2" borderId="7" xfId="1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164" fontId="6" fillId="0" borderId="0" xfId="1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11" fillId="0" borderId="0" xfId="0" applyFont="1" applyFill="1" applyAlignment="1">
      <alignment wrapText="1"/>
    </xf>
    <xf numFmtId="0" fontId="12" fillId="0" borderId="0" xfId="0" applyFont="1"/>
    <xf numFmtId="43" fontId="11" fillId="0" borderId="0" xfId="0" applyNumberFormat="1" applyFont="1"/>
    <xf numFmtId="0" fontId="11" fillId="0" borderId="0" xfId="0" applyFont="1" applyAlignment="1">
      <alignment wrapText="1"/>
    </xf>
    <xf numFmtId="0" fontId="11" fillId="0" borderId="0" xfId="0" applyFont="1" applyAlignment="1">
      <alignment horizontal="center"/>
    </xf>
    <xf numFmtId="0" fontId="13" fillId="2" borderId="0" xfId="0" applyFont="1" applyFill="1" applyAlignment="1">
      <alignment horizontal="center" wrapText="1"/>
    </xf>
    <xf numFmtId="43" fontId="11" fillId="0" borderId="0" xfId="1" applyFont="1"/>
    <xf numFmtId="0" fontId="13" fillId="0" borderId="0" xfId="0" applyFont="1" applyAlignment="1">
      <alignment horizontal="center" wrapText="1"/>
    </xf>
    <xf numFmtId="43" fontId="13" fillId="0" borderId="9" xfId="1" applyFont="1" applyBorder="1" applyAlignment="1">
      <alignment horizontal="center" vertical="center" wrapText="1"/>
    </xf>
    <xf numFmtId="43" fontId="13" fillId="0" borderId="10" xfId="1" applyNumberFormat="1" applyFont="1" applyBorder="1" applyAlignment="1">
      <alignment horizontal="center" vertical="center" wrapText="1"/>
    </xf>
    <xf numFmtId="0" fontId="13" fillId="3" borderId="1" xfId="1" applyNumberFormat="1" applyFont="1" applyFill="1" applyBorder="1" applyAlignment="1">
      <alignment horizontal="center"/>
    </xf>
    <xf numFmtId="43" fontId="13" fillId="3" borderId="12" xfId="1" applyNumberFormat="1" applyFont="1" applyFill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13" fillId="0" borderId="1" xfId="0" applyFont="1" applyBorder="1" applyAlignment="1">
      <alignment horizontal="center" wrapText="1"/>
    </xf>
    <xf numFmtId="0" fontId="13" fillId="0" borderId="1" xfId="1" applyNumberFormat="1" applyFont="1" applyFill="1" applyBorder="1" applyAlignment="1">
      <alignment horizontal="center"/>
    </xf>
    <xf numFmtId="165" fontId="13" fillId="0" borderId="12" xfId="1" applyNumberFormat="1" applyFont="1" applyFill="1" applyBorder="1" applyAlignment="1">
      <alignment horizontal="center"/>
    </xf>
    <xf numFmtId="0" fontId="13" fillId="0" borderId="11" xfId="0" applyFont="1" applyBorder="1" applyAlignment="1">
      <alignment horizontal="center" vertical="top"/>
    </xf>
    <xf numFmtId="0" fontId="13" fillId="0" borderId="1" xfId="0" applyFont="1" applyBorder="1" applyAlignment="1">
      <alignment wrapText="1"/>
    </xf>
    <xf numFmtId="164" fontId="13" fillId="2" borderId="1" xfId="1" applyNumberFormat="1" applyFont="1" applyFill="1" applyBorder="1"/>
    <xf numFmtId="164" fontId="13" fillId="2" borderId="12" xfId="1" applyNumberFormat="1" applyFont="1" applyFill="1" applyBorder="1"/>
    <xf numFmtId="0" fontId="11" fillId="0" borderId="11" xfId="0" applyFont="1" applyBorder="1" applyAlignment="1">
      <alignment horizontal="center" vertical="top"/>
    </xf>
    <xf numFmtId="0" fontId="11" fillId="0" borderId="1" xfId="0" applyFont="1" applyBorder="1" applyAlignment="1">
      <alignment wrapText="1"/>
    </xf>
    <xf numFmtId="164" fontId="11" fillId="3" borderId="1" xfId="1" applyNumberFormat="1" applyFont="1" applyFill="1" applyBorder="1"/>
    <xf numFmtId="164" fontId="11" fillId="3" borderId="12" xfId="1" applyNumberFormat="1" applyFont="1" applyFill="1" applyBorder="1"/>
    <xf numFmtId="4" fontId="12" fillId="0" borderId="0" xfId="0" applyNumberFormat="1" applyFont="1"/>
    <xf numFmtId="164" fontId="13" fillId="3" borderId="1" xfId="1" applyNumberFormat="1" applyFont="1" applyFill="1" applyBorder="1"/>
    <xf numFmtId="164" fontId="13" fillId="3" borderId="12" xfId="1" applyNumberFormat="1" applyFont="1" applyFill="1" applyBorder="1"/>
    <xf numFmtId="0" fontId="13" fillId="0" borderId="11" xfId="0" applyFont="1" applyBorder="1" applyAlignment="1">
      <alignment horizontal="center"/>
    </xf>
    <xf numFmtId="164" fontId="11" fillId="3" borderId="12" xfId="0" applyNumberFormat="1" applyFont="1" applyFill="1" applyBorder="1"/>
    <xf numFmtId="164" fontId="13" fillId="3" borderId="12" xfId="0" applyNumberFormat="1" applyFont="1" applyFill="1" applyBorder="1"/>
    <xf numFmtId="0" fontId="13" fillId="0" borderId="13" xfId="0" applyFont="1" applyBorder="1" applyAlignment="1">
      <alignment horizontal="center"/>
    </xf>
    <xf numFmtId="0" fontId="13" fillId="0" borderId="14" xfId="0" applyFont="1" applyBorder="1" applyAlignment="1">
      <alignment wrapText="1"/>
    </xf>
    <xf numFmtId="164" fontId="13" fillId="2" borderId="14" xfId="1" applyNumberFormat="1" applyFont="1" applyFill="1" applyBorder="1"/>
    <xf numFmtId="164" fontId="13" fillId="2" borderId="15" xfId="1" applyNumberFormat="1" applyFont="1" applyFill="1" applyBorder="1"/>
    <xf numFmtId="0" fontId="13" fillId="0" borderId="0" xfId="0" applyFont="1" applyBorder="1" applyAlignment="1">
      <alignment horizontal="center"/>
    </xf>
    <xf numFmtId="0" fontId="13" fillId="0" borderId="0" xfId="0" applyFont="1" applyBorder="1" applyAlignment="1">
      <alignment wrapText="1"/>
    </xf>
    <xf numFmtId="164" fontId="13" fillId="0" borderId="0" xfId="1" applyNumberFormat="1" applyFont="1" applyFill="1" applyBorder="1"/>
    <xf numFmtId="0" fontId="11" fillId="0" borderId="0" xfId="0" applyFont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/>
    </xf>
    <xf numFmtId="164" fontId="12" fillId="0" borderId="0" xfId="0" applyNumberFormat="1" applyFont="1"/>
    <xf numFmtId="164" fontId="0" fillId="0" borderId="0" xfId="0" applyNumberFormat="1"/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164" fontId="2" fillId="3" borderId="2" xfId="1" applyNumberFormat="1" applyFont="1" applyFill="1" applyBorder="1" applyAlignment="1">
      <alignment horizontal="center" vertical="center"/>
    </xf>
    <xf numFmtId="164" fontId="2" fillId="3" borderId="4" xfId="1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6" fillId="0" borderId="1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164" fontId="2" fillId="3" borderId="3" xfId="1" applyNumberFormat="1" applyFont="1" applyFill="1" applyBorder="1" applyAlignment="1">
      <alignment horizontal="center" vertical="center"/>
    </xf>
    <xf numFmtId="0" fontId="14" fillId="0" borderId="0" xfId="0" applyFont="1" applyAlignment="1">
      <alignment horizontal="center" wrapText="1"/>
    </xf>
    <xf numFmtId="0" fontId="11" fillId="0" borderId="8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43" fontId="11" fillId="0" borderId="0" xfId="1" applyFont="1" applyAlignment="1">
      <alignment horizontal="center"/>
    </xf>
    <xf numFmtId="0" fontId="15" fillId="0" borderId="0" xfId="0" applyFont="1" applyAlignment="1">
      <alignment horizontal="justify"/>
    </xf>
    <xf numFmtId="0" fontId="6" fillId="0" borderId="0" xfId="0" applyFont="1" applyFill="1" applyBorder="1" applyAlignment="1">
      <alignment vertical="center"/>
    </xf>
  </cellXfs>
  <cellStyles count="2">
    <cellStyle name="Dziesiętny 2" xfId="1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39"/>
  <sheetViews>
    <sheetView showGridLines="0" topLeftCell="A19" workbookViewId="0">
      <selection activeCell="C38" sqref="C38"/>
    </sheetView>
  </sheetViews>
  <sheetFormatPr defaultRowHeight="12.75"/>
  <cols>
    <col min="2" max="2" width="29.140625" customWidth="1"/>
    <col min="3" max="3" width="15.85546875" customWidth="1"/>
    <col min="4" max="4" width="13.5703125" customWidth="1"/>
    <col min="5" max="5" width="11.5703125" bestFit="1" customWidth="1"/>
    <col min="6" max="6" width="34.7109375" customWidth="1"/>
    <col min="7" max="7" width="18.5703125" customWidth="1"/>
    <col min="8" max="8" width="14.7109375" customWidth="1"/>
  </cols>
  <sheetData>
    <row r="1" spans="1:8" ht="18">
      <c r="A1" s="1" t="s">
        <v>0</v>
      </c>
      <c r="B1" s="1"/>
      <c r="C1" s="1"/>
      <c r="D1" s="83" t="s">
        <v>1</v>
      </c>
      <c r="E1" s="83"/>
      <c r="F1" s="1"/>
      <c r="G1" s="1"/>
      <c r="H1" s="1"/>
    </row>
    <row r="2" spans="1:8" ht="14.25">
      <c r="A2" s="1" t="s">
        <v>2</v>
      </c>
      <c r="B2" s="1"/>
      <c r="C2" s="1"/>
      <c r="D2" s="1"/>
      <c r="E2" s="1"/>
      <c r="F2" s="1"/>
      <c r="G2" s="1" t="s">
        <v>3</v>
      </c>
      <c r="H2" s="1"/>
    </row>
    <row r="3" spans="1:8" ht="14.25">
      <c r="A3" s="1" t="s">
        <v>4</v>
      </c>
      <c r="B3" s="1"/>
      <c r="C3" s="1"/>
      <c r="D3" s="2" t="s">
        <v>5</v>
      </c>
      <c r="E3" s="3">
        <v>42735</v>
      </c>
      <c r="F3" s="1"/>
      <c r="G3" s="1" t="s">
        <v>6</v>
      </c>
      <c r="H3" s="1"/>
    </row>
    <row r="4" spans="1:8" ht="14.25">
      <c r="A4" s="1"/>
      <c r="B4" s="1"/>
      <c r="C4" s="1"/>
      <c r="D4" s="1"/>
      <c r="E4" s="1"/>
      <c r="F4" s="1"/>
      <c r="G4" s="1"/>
      <c r="H4" s="1"/>
    </row>
    <row r="5" spans="1:8" ht="14.25">
      <c r="A5" s="1"/>
      <c r="B5" s="4" t="s">
        <v>7</v>
      </c>
      <c r="C5" s="1"/>
      <c r="D5" s="1"/>
      <c r="E5" s="1"/>
      <c r="F5" s="1"/>
      <c r="G5" s="1"/>
      <c r="H5" s="1"/>
    </row>
    <row r="6" spans="1:8" ht="14.25">
      <c r="A6" s="1"/>
      <c r="B6" s="1"/>
      <c r="C6" s="1"/>
      <c r="D6" s="1"/>
      <c r="E6" s="1"/>
      <c r="F6" s="1"/>
      <c r="G6" s="1"/>
      <c r="H6" s="1"/>
    </row>
    <row r="7" spans="1:8" ht="15">
      <c r="A7" s="5" t="s">
        <v>8</v>
      </c>
      <c r="B7" s="6" t="s">
        <v>9</v>
      </c>
      <c r="C7" s="84" t="s">
        <v>10</v>
      </c>
      <c r="D7" s="84"/>
      <c r="E7" s="5" t="s">
        <v>8</v>
      </c>
      <c r="F7" s="6" t="s">
        <v>11</v>
      </c>
      <c r="G7" s="84" t="s">
        <v>10</v>
      </c>
      <c r="H7" s="84"/>
    </row>
    <row r="8" spans="1:8" ht="15">
      <c r="A8" s="7">
        <v>1</v>
      </c>
      <c r="B8" s="6">
        <v>2</v>
      </c>
      <c r="C8" s="8" t="s">
        <v>12</v>
      </c>
      <c r="D8" s="8" t="s">
        <v>13</v>
      </c>
      <c r="E8" s="7">
        <v>1</v>
      </c>
      <c r="F8" s="6">
        <v>2</v>
      </c>
      <c r="G8" s="8" t="s">
        <v>12</v>
      </c>
      <c r="H8" s="8" t="s">
        <v>13</v>
      </c>
    </row>
    <row r="9" spans="1:8" ht="15">
      <c r="A9" s="7" t="s">
        <v>14</v>
      </c>
      <c r="B9" s="9" t="s">
        <v>15</v>
      </c>
      <c r="C9" s="10">
        <f>SUM(C10:C14)</f>
        <v>0</v>
      </c>
      <c r="D9" s="10">
        <f>SUM(D10:D14)</f>
        <v>0</v>
      </c>
      <c r="E9" s="7" t="s">
        <v>14</v>
      </c>
      <c r="F9" s="9" t="s">
        <v>16</v>
      </c>
      <c r="G9" s="10">
        <f>SUM(G10:G18)</f>
        <v>336125.28</v>
      </c>
      <c r="H9" s="10">
        <f>SUM(H10:H18)</f>
        <v>272121.42999999993</v>
      </c>
    </row>
    <row r="10" spans="1:8" ht="28.5">
      <c r="A10" s="7" t="s">
        <v>17</v>
      </c>
      <c r="B10" s="11" t="s">
        <v>18</v>
      </c>
      <c r="C10" s="12"/>
      <c r="D10" s="12"/>
      <c r="E10" s="7" t="s">
        <v>17</v>
      </c>
      <c r="F10" s="11" t="s">
        <v>19</v>
      </c>
      <c r="G10" s="12"/>
      <c r="H10" s="12"/>
    </row>
    <row r="11" spans="1:8" ht="28.5">
      <c r="A11" s="7" t="s">
        <v>20</v>
      </c>
      <c r="B11" s="11" t="s">
        <v>21</v>
      </c>
      <c r="C11" s="12"/>
      <c r="D11" s="12"/>
      <c r="E11" s="7" t="s">
        <v>20</v>
      </c>
      <c r="F11" s="11" t="s">
        <v>22</v>
      </c>
      <c r="G11" s="12"/>
      <c r="H11" s="12"/>
    </row>
    <row r="12" spans="1:8" ht="28.5">
      <c r="A12" s="7" t="s">
        <v>23</v>
      </c>
      <c r="B12" s="11" t="s">
        <v>24</v>
      </c>
      <c r="C12" s="12"/>
      <c r="D12" s="12"/>
      <c r="E12" s="7" t="s">
        <v>23</v>
      </c>
      <c r="F12" s="11" t="s">
        <v>25</v>
      </c>
      <c r="G12" s="12"/>
      <c r="H12" s="12"/>
    </row>
    <row r="13" spans="1:8" ht="15">
      <c r="A13" s="7" t="s">
        <v>26</v>
      </c>
      <c r="B13" s="11" t="s">
        <v>27</v>
      </c>
      <c r="C13" s="12"/>
      <c r="D13" s="12"/>
      <c r="E13" s="7" t="s">
        <v>26</v>
      </c>
      <c r="F13" s="13" t="s">
        <v>28</v>
      </c>
      <c r="G13" s="12"/>
      <c r="H13" s="12"/>
    </row>
    <row r="14" spans="1:8" ht="28.5">
      <c r="A14" s="7" t="s">
        <v>29</v>
      </c>
      <c r="B14" s="11" t="s">
        <v>30</v>
      </c>
      <c r="C14" s="12"/>
      <c r="D14" s="12"/>
      <c r="E14" s="14" t="s">
        <v>29</v>
      </c>
      <c r="F14" s="15" t="s">
        <v>31</v>
      </c>
      <c r="G14" s="16"/>
      <c r="H14" s="16"/>
    </row>
    <row r="15" spans="1:8" ht="28.5">
      <c r="A15" s="7" t="s">
        <v>32</v>
      </c>
      <c r="B15" s="9" t="s">
        <v>33</v>
      </c>
      <c r="C15" s="10">
        <f>SUM(C16+C17+C21)</f>
        <v>340856.27999999997</v>
      </c>
      <c r="D15" s="10">
        <f>SUM(D16+D17+D21)</f>
        <v>1021426.33</v>
      </c>
      <c r="E15" s="7" t="s">
        <v>34</v>
      </c>
      <c r="F15" s="17" t="s">
        <v>35</v>
      </c>
      <c r="G15" s="12"/>
      <c r="H15" s="12"/>
    </row>
    <row r="16" spans="1:8" ht="28.5">
      <c r="A16" s="7" t="s">
        <v>17</v>
      </c>
      <c r="B16" s="11" t="s">
        <v>36</v>
      </c>
      <c r="C16" s="12"/>
      <c r="D16" s="12"/>
      <c r="E16" s="7" t="s">
        <v>37</v>
      </c>
      <c r="F16" s="11" t="s">
        <v>38</v>
      </c>
      <c r="G16" s="12"/>
      <c r="H16" s="12"/>
    </row>
    <row r="17" spans="1:8" ht="15">
      <c r="A17" s="77" t="s">
        <v>20</v>
      </c>
      <c r="B17" s="79" t="s">
        <v>39</v>
      </c>
      <c r="C17" s="81">
        <v>12107.81</v>
      </c>
      <c r="D17" s="81">
        <v>2277.1</v>
      </c>
      <c r="E17" s="7" t="s">
        <v>40</v>
      </c>
      <c r="F17" s="11" t="s">
        <v>41</v>
      </c>
      <c r="G17" s="12">
        <v>336125.28</v>
      </c>
      <c r="H17" s="12">
        <f>'Rachunek_zysków i strat 2016'!D45</f>
        <v>272121.42999999993</v>
      </c>
    </row>
    <row r="18" spans="1:8" ht="28.5">
      <c r="A18" s="85"/>
      <c r="B18" s="86"/>
      <c r="C18" s="87"/>
      <c r="D18" s="87"/>
      <c r="E18" s="7" t="s">
        <v>42</v>
      </c>
      <c r="F18" s="11" t="s">
        <v>43</v>
      </c>
      <c r="G18" s="12"/>
      <c r="H18" s="12"/>
    </row>
    <row r="19" spans="1:8" ht="30">
      <c r="A19" s="85"/>
      <c r="B19" s="86"/>
      <c r="C19" s="87"/>
      <c r="D19" s="87"/>
      <c r="E19" s="18" t="s">
        <v>32</v>
      </c>
      <c r="F19" s="19" t="s">
        <v>44</v>
      </c>
      <c r="G19" s="20">
        <f>G20+G21+G22+G23</f>
        <v>4731</v>
      </c>
      <c r="H19" s="20">
        <f>H20+H21+H22+H23</f>
        <v>749304.9</v>
      </c>
    </row>
    <row r="20" spans="1:8" ht="15">
      <c r="A20" s="78"/>
      <c r="B20" s="80"/>
      <c r="C20" s="82"/>
      <c r="D20" s="82"/>
      <c r="E20" s="14" t="s">
        <v>17</v>
      </c>
      <c r="F20" s="21" t="s">
        <v>45</v>
      </c>
      <c r="G20" s="16"/>
      <c r="H20" s="16"/>
    </row>
    <row r="21" spans="1:8" ht="15">
      <c r="A21" s="77" t="s">
        <v>23</v>
      </c>
      <c r="B21" s="79" t="s">
        <v>46</v>
      </c>
      <c r="C21" s="81">
        <v>328748.46999999997</v>
      </c>
      <c r="D21" s="81">
        <f>749149.23+270000</f>
        <v>1019149.23</v>
      </c>
      <c r="E21" s="14" t="s">
        <v>20</v>
      </c>
      <c r="F21" s="21" t="s">
        <v>47</v>
      </c>
      <c r="G21" s="16"/>
      <c r="H21" s="16"/>
    </row>
    <row r="22" spans="1:8" ht="15">
      <c r="A22" s="78"/>
      <c r="B22" s="80"/>
      <c r="C22" s="82"/>
      <c r="D22" s="82"/>
      <c r="E22" s="14" t="s">
        <v>23</v>
      </c>
      <c r="F22" s="21" t="s">
        <v>48</v>
      </c>
      <c r="G22" s="16">
        <v>4731</v>
      </c>
      <c r="H22" s="16">
        <v>5082.3</v>
      </c>
    </row>
    <row r="23" spans="1:8" ht="45.75" thickBot="1">
      <c r="A23" s="14" t="s">
        <v>49</v>
      </c>
      <c r="B23" s="22" t="s">
        <v>50</v>
      </c>
      <c r="C23" s="23">
        <v>0</v>
      </c>
      <c r="D23" s="23"/>
      <c r="E23" s="14" t="s">
        <v>26</v>
      </c>
      <c r="F23" s="21" t="s">
        <v>51</v>
      </c>
      <c r="G23" s="16"/>
      <c r="H23" s="16">
        <v>744222.6</v>
      </c>
    </row>
    <row r="24" spans="1:8" ht="16.5" thickTop="1" thickBot="1">
      <c r="A24" s="24"/>
      <c r="B24" s="25" t="s">
        <v>52</v>
      </c>
      <c r="C24" s="26">
        <f>SUM(C9+C15+C23)</f>
        <v>340856.27999999997</v>
      </c>
      <c r="D24" s="26">
        <f>SUM(D9+D15+D23)</f>
        <v>1021426.33</v>
      </c>
      <c r="E24" s="27"/>
      <c r="F24" s="28" t="s">
        <v>53</v>
      </c>
      <c r="G24" s="26">
        <f>G9+G19</f>
        <v>340856.28</v>
      </c>
      <c r="H24" s="29">
        <f>SUM(H9+H19)</f>
        <v>1021426.33</v>
      </c>
    </row>
    <row r="25" spans="1:8" ht="15.75" thickTop="1">
      <c r="A25" s="30"/>
      <c r="B25" s="31"/>
      <c r="C25" s="32"/>
      <c r="D25" s="32"/>
      <c r="E25" s="30"/>
      <c r="F25" s="31"/>
      <c r="G25" s="32"/>
      <c r="H25" s="32"/>
    </row>
    <row r="26" spans="1:8" ht="15.75">
      <c r="B26" s="30" t="s">
        <v>116</v>
      </c>
      <c r="C26" s="32"/>
      <c r="D26" s="32"/>
      <c r="E26" s="30"/>
      <c r="F26" s="31"/>
      <c r="G26" s="94" t="s">
        <v>117</v>
      </c>
      <c r="H26" s="32"/>
    </row>
    <row r="27" spans="1:8" ht="31.5">
      <c r="A27" s="33" t="s">
        <v>54</v>
      </c>
      <c r="B27" s="1"/>
      <c r="C27" s="1"/>
      <c r="D27" s="1"/>
      <c r="E27" s="1"/>
      <c r="F27" s="34"/>
      <c r="G27" s="94" t="s">
        <v>118</v>
      </c>
      <c r="H27" s="1"/>
    </row>
    <row r="28" spans="1:8" ht="31.5">
      <c r="B28" s="1"/>
      <c r="C28" s="1"/>
      <c r="D28" s="1"/>
      <c r="E28" s="1"/>
      <c r="F28" s="1"/>
      <c r="G28" s="94" t="s">
        <v>119</v>
      </c>
      <c r="H28" s="1"/>
    </row>
    <row r="29" spans="1:8" ht="31.5">
      <c r="A29" s="1"/>
      <c r="B29" s="1"/>
      <c r="C29" s="1"/>
      <c r="D29" s="1"/>
      <c r="E29" s="1"/>
      <c r="F29" s="1"/>
      <c r="G29" s="94" t="s">
        <v>120</v>
      </c>
      <c r="H29" s="1"/>
    </row>
    <row r="39" spans="6:6">
      <c r="F39" s="76"/>
    </row>
  </sheetData>
  <mergeCells count="11">
    <mergeCell ref="G7:H7"/>
    <mergeCell ref="A17:A20"/>
    <mergeCell ref="B17:B20"/>
    <mergeCell ref="C17:C20"/>
    <mergeCell ref="D17:D20"/>
    <mergeCell ref="A21:A22"/>
    <mergeCell ref="B21:B22"/>
    <mergeCell ref="C21:C22"/>
    <mergeCell ref="D21:D22"/>
    <mergeCell ref="D1:E1"/>
    <mergeCell ref="C7:D7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55"/>
  <sheetViews>
    <sheetView showGridLines="0" tabSelected="1" topLeftCell="A36" workbookViewId="0">
      <selection activeCell="A52" sqref="A52"/>
    </sheetView>
  </sheetViews>
  <sheetFormatPr defaultRowHeight="12.75"/>
  <cols>
    <col min="1" max="1" width="8.140625" style="74" customWidth="1"/>
    <col min="2" max="2" width="51.28515625" style="36" customWidth="1"/>
    <col min="3" max="3" width="20.42578125" style="36" customWidth="1"/>
    <col min="4" max="4" width="16.85546875" style="36" customWidth="1"/>
    <col min="5" max="5" width="9.140625" style="36"/>
    <col min="6" max="6" width="9.7109375" style="36" bestFit="1" customWidth="1"/>
    <col min="7" max="7" width="11.7109375" style="36" bestFit="1" customWidth="1"/>
    <col min="8" max="8" width="9.140625" style="36"/>
    <col min="9" max="11" width="11.7109375" style="36" bestFit="1" customWidth="1"/>
    <col min="12" max="12" width="12.28515625" style="36" customWidth="1"/>
    <col min="13" max="13" width="9.140625" style="36"/>
    <col min="14" max="14" width="10.140625" style="36" bestFit="1" customWidth="1"/>
    <col min="15" max="16" width="9.140625" style="36"/>
    <col min="17" max="17" width="15.85546875" style="36" customWidth="1"/>
    <col min="18" max="16384" width="9.140625" style="36"/>
  </cols>
  <sheetData>
    <row r="1" spans="1:12" ht="15">
      <c r="A1" s="1" t="s">
        <v>0</v>
      </c>
      <c r="B1" s="35"/>
      <c r="C1" s="36" t="s">
        <v>3</v>
      </c>
      <c r="D1" s="37"/>
    </row>
    <row r="2" spans="1:12" ht="15">
      <c r="A2" s="1" t="s">
        <v>2</v>
      </c>
      <c r="B2" s="38"/>
      <c r="C2" s="36" t="s">
        <v>55</v>
      </c>
      <c r="D2" s="37"/>
    </row>
    <row r="3" spans="1:12" ht="15.75">
      <c r="A3" s="39"/>
      <c r="B3" s="40" t="s">
        <v>56</v>
      </c>
      <c r="C3" s="41"/>
      <c r="D3" s="37"/>
    </row>
    <row r="4" spans="1:12" ht="15">
      <c r="A4" s="39"/>
      <c r="B4" s="38"/>
      <c r="C4" s="41"/>
      <c r="D4" s="37"/>
    </row>
    <row r="5" spans="1:12" ht="15.75">
      <c r="A5" s="39"/>
      <c r="B5" s="42" t="s">
        <v>115</v>
      </c>
      <c r="C5" s="41"/>
      <c r="D5" s="37"/>
    </row>
    <row r="6" spans="1:12">
      <c r="A6" s="88" t="s">
        <v>57</v>
      </c>
      <c r="B6" s="88"/>
      <c r="C6" s="88"/>
      <c r="D6" s="88"/>
    </row>
    <row r="7" spans="1:12" ht="15.75" thickBot="1">
      <c r="A7" s="39"/>
      <c r="B7" s="38"/>
      <c r="C7" s="41"/>
      <c r="D7" s="37"/>
    </row>
    <row r="8" spans="1:12" ht="31.5">
      <c r="A8" s="89" t="s">
        <v>58</v>
      </c>
      <c r="B8" s="91" t="s">
        <v>59</v>
      </c>
      <c r="C8" s="43" t="s">
        <v>60</v>
      </c>
      <c r="D8" s="44" t="s">
        <v>61</v>
      </c>
    </row>
    <row r="9" spans="1:12" ht="15.75">
      <c r="A9" s="90"/>
      <c r="B9" s="92"/>
      <c r="C9" s="45"/>
      <c r="D9" s="46"/>
    </row>
    <row r="10" spans="1:12" ht="15.75">
      <c r="A10" s="47">
        <v>1</v>
      </c>
      <c r="B10" s="48">
        <v>2</v>
      </c>
      <c r="C10" s="49">
        <v>3</v>
      </c>
      <c r="D10" s="50">
        <v>4</v>
      </c>
    </row>
    <row r="11" spans="1:12" ht="15.75">
      <c r="A11" s="51" t="s">
        <v>62</v>
      </c>
      <c r="B11" s="52" t="s">
        <v>63</v>
      </c>
      <c r="C11" s="53">
        <f>C12+C13</f>
        <v>1399687.71</v>
      </c>
      <c r="D11" s="54">
        <f>D12+D13</f>
        <v>805593.19</v>
      </c>
    </row>
    <row r="12" spans="1:12" ht="15">
      <c r="A12" s="55" t="s">
        <v>17</v>
      </c>
      <c r="B12" s="56" t="s">
        <v>64</v>
      </c>
      <c r="C12" s="57">
        <v>7300</v>
      </c>
      <c r="D12" s="58">
        <v>3600</v>
      </c>
    </row>
    <row r="13" spans="1:12" ht="15.75">
      <c r="A13" s="55" t="s">
        <v>20</v>
      </c>
      <c r="B13" s="56" t="s">
        <v>65</v>
      </c>
      <c r="C13" s="53">
        <f>C14+C15</f>
        <v>1392387.71</v>
      </c>
      <c r="D13" s="53">
        <f>D14+D15</f>
        <v>801993.19</v>
      </c>
    </row>
    <row r="14" spans="1:12" ht="30">
      <c r="A14" s="55" t="s">
        <v>66</v>
      </c>
      <c r="B14" s="56" t="s">
        <v>67</v>
      </c>
      <c r="C14" s="57">
        <v>1392387.71</v>
      </c>
      <c r="D14" s="58">
        <v>801993.19</v>
      </c>
    </row>
    <row r="15" spans="1:12" ht="30">
      <c r="A15" s="55" t="s">
        <v>68</v>
      </c>
      <c r="B15" s="56" t="s">
        <v>69</v>
      </c>
      <c r="C15" s="57"/>
      <c r="D15" s="58"/>
      <c r="J15" s="59"/>
      <c r="L15" s="59"/>
    </row>
    <row r="16" spans="1:12" ht="15.75">
      <c r="A16" s="51" t="s">
        <v>70</v>
      </c>
      <c r="B16" s="52" t="s">
        <v>71</v>
      </c>
      <c r="C16" s="53">
        <f>C17+C18</f>
        <v>1035258.65</v>
      </c>
      <c r="D16" s="54">
        <f>D17+D18</f>
        <v>569997.4</v>
      </c>
      <c r="G16" s="59"/>
      <c r="I16" s="59"/>
      <c r="J16" s="59"/>
      <c r="L16" s="59"/>
    </row>
    <row r="17" spans="1:19" ht="30.75">
      <c r="A17" s="55" t="s">
        <v>17</v>
      </c>
      <c r="B17" s="56" t="s">
        <v>72</v>
      </c>
      <c r="C17" s="60">
        <v>1035258.65</v>
      </c>
      <c r="D17" s="61">
        <f>591863.84-21866.44</f>
        <v>569997.4</v>
      </c>
      <c r="G17" s="59"/>
      <c r="J17" s="59"/>
      <c r="L17" s="59"/>
      <c r="N17" s="59"/>
      <c r="Q17" s="59"/>
      <c r="R17" s="59"/>
      <c r="S17" s="59"/>
    </row>
    <row r="18" spans="1:19" ht="30.75">
      <c r="A18" s="55" t="s">
        <v>20</v>
      </c>
      <c r="B18" s="56" t="s">
        <v>73</v>
      </c>
      <c r="C18" s="60"/>
      <c r="D18" s="61"/>
      <c r="G18" s="59"/>
      <c r="J18" s="59"/>
      <c r="L18" s="59"/>
      <c r="Q18" s="59"/>
      <c r="R18" s="59"/>
    </row>
    <row r="19" spans="1:19" ht="15.75">
      <c r="A19" s="51" t="s">
        <v>74</v>
      </c>
      <c r="B19" s="52" t="s">
        <v>75</v>
      </c>
      <c r="C19" s="53">
        <f>C11-C16</f>
        <v>364429.05999999994</v>
      </c>
      <c r="D19" s="54">
        <f>D11-D16</f>
        <v>235595.78999999992</v>
      </c>
      <c r="G19" s="59"/>
      <c r="I19" s="59"/>
      <c r="J19" s="59"/>
      <c r="L19" s="59"/>
      <c r="Q19" s="59"/>
      <c r="R19" s="59"/>
      <c r="S19" s="59"/>
    </row>
    <row r="20" spans="1:19" ht="31.5">
      <c r="A20" s="51" t="s">
        <v>76</v>
      </c>
      <c r="B20" s="52" t="s">
        <v>77</v>
      </c>
      <c r="C20" s="60">
        <v>64971.43</v>
      </c>
      <c r="D20" s="61">
        <v>99027.7</v>
      </c>
      <c r="J20" s="59"/>
      <c r="L20" s="59"/>
      <c r="N20" s="59"/>
      <c r="Q20" s="59"/>
      <c r="R20" s="59"/>
      <c r="S20" s="59"/>
    </row>
    <row r="21" spans="1:19" ht="31.5">
      <c r="A21" s="51" t="s">
        <v>78</v>
      </c>
      <c r="B21" s="52" t="s">
        <v>79</v>
      </c>
      <c r="C21" s="60">
        <v>34320.9</v>
      </c>
      <c r="D21" s="61">
        <f>22023.94+21866.44</f>
        <v>43890.38</v>
      </c>
      <c r="J21" s="59"/>
      <c r="L21" s="59"/>
      <c r="N21" s="59"/>
      <c r="Q21" s="59"/>
      <c r="R21" s="59"/>
      <c r="S21" s="59"/>
    </row>
    <row r="22" spans="1:19" ht="15.75">
      <c r="A22" s="51" t="s">
        <v>80</v>
      </c>
      <c r="B22" s="52" t="s">
        <v>81</v>
      </c>
      <c r="C22" s="53">
        <f>C20-C21</f>
        <v>30650.53</v>
      </c>
      <c r="D22" s="53">
        <f>D20-D21</f>
        <v>55137.32</v>
      </c>
      <c r="J22" s="59"/>
      <c r="L22" s="59"/>
      <c r="Q22" s="59"/>
      <c r="R22" s="59"/>
    </row>
    <row r="23" spans="1:19" ht="15.75">
      <c r="A23" s="51" t="s">
        <v>82</v>
      </c>
      <c r="B23" s="52" t="s">
        <v>83</v>
      </c>
      <c r="C23" s="60">
        <v>61216.639999999999</v>
      </c>
      <c r="D23" s="60">
        <v>21334.26</v>
      </c>
      <c r="J23" s="75"/>
      <c r="K23" s="59"/>
      <c r="L23" s="59"/>
      <c r="Q23" s="59"/>
      <c r="R23" s="59"/>
    </row>
    <row r="24" spans="1:19" ht="31.5">
      <c r="A24" s="51" t="s">
        <v>84</v>
      </c>
      <c r="B24" s="52" t="s">
        <v>85</v>
      </c>
      <c r="C24" s="53">
        <f>C19+C22-C23</f>
        <v>333862.94999999995</v>
      </c>
      <c r="D24" s="53">
        <f>D19+D22-D23</f>
        <v>269398.84999999992</v>
      </c>
      <c r="F24" s="75"/>
      <c r="J24" s="59"/>
      <c r="K24" s="59"/>
      <c r="L24" s="59"/>
    </row>
    <row r="25" spans="1:19" ht="15.75">
      <c r="A25" s="51" t="s">
        <v>86</v>
      </c>
      <c r="B25" s="52" t="s">
        <v>87</v>
      </c>
      <c r="C25" s="60"/>
      <c r="D25" s="60"/>
      <c r="F25" s="59"/>
      <c r="J25" s="59"/>
      <c r="L25" s="59"/>
    </row>
    <row r="26" spans="1:19" ht="15.75">
      <c r="A26" s="51" t="s">
        <v>88</v>
      </c>
      <c r="B26" s="52" t="s">
        <v>89</v>
      </c>
      <c r="C26" s="60"/>
      <c r="D26" s="60"/>
      <c r="J26" s="59"/>
      <c r="L26" s="59"/>
    </row>
    <row r="27" spans="1:19" ht="15.75">
      <c r="A27" s="62" t="s">
        <v>90</v>
      </c>
      <c r="B27" s="52" t="s">
        <v>91</v>
      </c>
      <c r="C27" s="53">
        <f>C24+C25-C26</f>
        <v>333862.94999999995</v>
      </c>
      <c r="D27" s="53">
        <f>D24+D25-D26</f>
        <v>269398.84999999992</v>
      </c>
      <c r="J27" s="59"/>
      <c r="L27" s="59"/>
      <c r="N27" s="59"/>
    </row>
    <row r="28" spans="1:19" ht="15.75">
      <c r="A28" s="62" t="s">
        <v>92</v>
      </c>
      <c r="B28" s="52" t="s">
        <v>93</v>
      </c>
      <c r="C28" s="53">
        <f>SUM(C29:C32)</f>
        <v>2262.33</v>
      </c>
      <c r="D28" s="53">
        <f>SUM(D29:D32)</f>
        <v>2722.58</v>
      </c>
      <c r="J28" s="59"/>
      <c r="L28" s="59"/>
    </row>
    <row r="29" spans="1:19" ht="15">
      <c r="A29" s="47" t="s">
        <v>17</v>
      </c>
      <c r="B29" s="56" t="s">
        <v>94</v>
      </c>
      <c r="C29" s="57">
        <v>2262.33</v>
      </c>
      <c r="D29" s="63">
        <v>2722.58</v>
      </c>
      <c r="J29" s="59"/>
      <c r="L29" s="59"/>
    </row>
    <row r="30" spans="1:19" ht="15">
      <c r="A30" s="47" t="s">
        <v>20</v>
      </c>
      <c r="B30" s="56" t="s">
        <v>95</v>
      </c>
      <c r="C30" s="57"/>
      <c r="D30" s="63"/>
      <c r="L30" s="59"/>
    </row>
    <row r="31" spans="1:19" ht="15">
      <c r="A31" s="47" t="s">
        <v>23</v>
      </c>
      <c r="B31" s="56" t="s">
        <v>96</v>
      </c>
      <c r="C31" s="57"/>
      <c r="D31" s="63"/>
    </row>
    <row r="32" spans="1:19" ht="15">
      <c r="A32" s="47" t="s">
        <v>26</v>
      </c>
      <c r="B32" s="56" t="s">
        <v>97</v>
      </c>
      <c r="C32" s="57"/>
      <c r="D32" s="63"/>
    </row>
    <row r="33" spans="1:12" ht="15.75">
      <c r="A33" s="62" t="s">
        <v>98</v>
      </c>
      <c r="B33" s="52" t="s">
        <v>99</v>
      </c>
      <c r="C33" s="53">
        <f>SUM(C34:C37)</f>
        <v>0</v>
      </c>
      <c r="D33" s="54">
        <f>SUM(D34:D37)</f>
        <v>0</v>
      </c>
    </row>
    <row r="34" spans="1:12" ht="15">
      <c r="A34" s="47" t="s">
        <v>17</v>
      </c>
      <c r="B34" s="56" t="s">
        <v>94</v>
      </c>
      <c r="C34" s="57"/>
      <c r="D34" s="63"/>
      <c r="L34" s="59"/>
    </row>
    <row r="35" spans="1:12" ht="15">
      <c r="A35" s="47" t="s">
        <v>20</v>
      </c>
      <c r="B35" s="56" t="s">
        <v>95</v>
      </c>
      <c r="C35" s="57"/>
      <c r="D35" s="63"/>
      <c r="L35" s="59"/>
    </row>
    <row r="36" spans="1:12" ht="15">
      <c r="A36" s="47" t="s">
        <v>23</v>
      </c>
      <c r="B36" s="56" t="s">
        <v>96</v>
      </c>
      <c r="C36" s="57"/>
      <c r="D36" s="63"/>
      <c r="L36" s="59"/>
    </row>
    <row r="37" spans="1:12" ht="15">
      <c r="A37" s="47" t="s">
        <v>26</v>
      </c>
      <c r="B37" s="56" t="s">
        <v>97</v>
      </c>
      <c r="C37" s="57"/>
      <c r="D37" s="63"/>
      <c r="L37" s="59"/>
    </row>
    <row r="38" spans="1:12" ht="15.75">
      <c r="A38" s="62" t="s">
        <v>100</v>
      </c>
      <c r="B38" s="52" t="s">
        <v>101</v>
      </c>
      <c r="C38" s="53">
        <f>C27+C28-C33</f>
        <v>336125.27999999997</v>
      </c>
      <c r="D38" s="53">
        <f>D27+D28-D33</f>
        <v>272121.42999999993</v>
      </c>
    </row>
    <row r="39" spans="1:12" ht="15.75">
      <c r="A39" s="62" t="s">
        <v>102</v>
      </c>
      <c r="B39" s="52" t="s">
        <v>103</v>
      </c>
      <c r="C39" s="53">
        <f>C40-C41</f>
        <v>0</v>
      </c>
      <c r="D39" s="54">
        <f>D40-D41</f>
        <v>0</v>
      </c>
    </row>
    <row r="40" spans="1:12" ht="15">
      <c r="A40" s="47" t="s">
        <v>86</v>
      </c>
      <c r="B40" s="56" t="s">
        <v>104</v>
      </c>
      <c r="C40" s="57"/>
      <c r="D40" s="63"/>
    </row>
    <row r="41" spans="1:12" ht="15">
      <c r="A41" s="47" t="s">
        <v>105</v>
      </c>
      <c r="B41" s="56" t="s">
        <v>106</v>
      </c>
      <c r="C41" s="57"/>
      <c r="D41" s="63"/>
    </row>
    <row r="42" spans="1:12" ht="15.75">
      <c r="A42" s="62" t="s">
        <v>107</v>
      </c>
      <c r="B42" s="52" t="s">
        <v>108</v>
      </c>
      <c r="C42" s="53">
        <f>C38+C39</f>
        <v>336125.27999999997</v>
      </c>
      <c r="D42" s="54">
        <f>D38+D39</f>
        <v>272121.42999999993</v>
      </c>
    </row>
    <row r="43" spans="1:12" ht="15.75">
      <c r="A43" s="62" t="s">
        <v>109</v>
      </c>
      <c r="B43" s="52" t="s">
        <v>110</v>
      </c>
      <c r="C43" s="60"/>
      <c r="D43" s="64"/>
    </row>
    <row r="44" spans="1:12" ht="31.5">
      <c r="A44" s="62"/>
      <c r="B44" s="52" t="s">
        <v>111</v>
      </c>
      <c r="C44" s="60"/>
      <c r="D44" s="64"/>
    </row>
    <row r="45" spans="1:12" ht="16.5" thickBot="1">
      <c r="A45" s="65" t="s">
        <v>112</v>
      </c>
      <c r="B45" s="66" t="s">
        <v>113</v>
      </c>
      <c r="C45" s="67">
        <f>C42-C43-C44</f>
        <v>336125.27999999997</v>
      </c>
      <c r="D45" s="68">
        <f>D42-D43-D44</f>
        <v>272121.42999999993</v>
      </c>
    </row>
    <row r="46" spans="1:12" ht="15.75">
      <c r="A46" s="69"/>
      <c r="B46" s="70"/>
      <c r="C46" s="71"/>
      <c r="D46" s="71"/>
    </row>
    <row r="47" spans="1:12" ht="15.75">
      <c r="A47" s="69"/>
      <c r="B47" s="70"/>
      <c r="C47" s="71"/>
      <c r="D47" s="71"/>
    </row>
    <row r="48" spans="1:12" ht="15">
      <c r="A48" s="39"/>
      <c r="B48" s="38"/>
      <c r="C48" s="93"/>
      <c r="D48" s="93"/>
    </row>
    <row r="49" spans="1:7" ht="15.75">
      <c r="A49" s="72" t="s">
        <v>114</v>
      </c>
      <c r="B49" s="38"/>
      <c r="C49" s="94"/>
      <c r="D49" s="73"/>
    </row>
    <row r="50" spans="1:7" ht="15.75">
      <c r="C50" s="94" t="s">
        <v>117</v>
      </c>
    </row>
    <row r="51" spans="1:7" ht="31.5">
      <c r="A51" s="95" t="s">
        <v>121</v>
      </c>
      <c r="C51" s="94" t="s">
        <v>118</v>
      </c>
    </row>
    <row r="52" spans="1:7" ht="31.5">
      <c r="C52" s="94" t="s">
        <v>119</v>
      </c>
      <c r="D52" s="75"/>
    </row>
    <row r="53" spans="1:7" ht="31.5">
      <c r="C53" s="94" t="s">
        <v>120</v>
      </c>
      <c r="D53" s="75"/>
      <c r="G53" s="75"/>
    </row>
    <row r="54" spans="1:7">
      <c r="D54" s="75"/>
    </row>
    <row r="55" spans="1:7">
      <c r="D55" s="75"/>
    </row>
  </sheetData>
  <mergeCells count="4">
    <mergeCell ref="A6:D6"/>
    <mergeCell ref="A8:A9"/>
    <mergeCell ref="B8:B9"/>
    <mergeCell ref="C48:D48"/>
  </mergeCells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71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Bilans 2016</vt:lpstr>
      <vt:lpstr>Rachunek_zysków i strat 2016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EwaK</cp:lastModifiedBy>
  <cp:lastPrinted>2017-06-30T14:18:26Z</cp:lastPrinted>
  <dcterms:created xsi:type="dcterms:W3CDTF">2016-03-31T10:35:04Z</dcterms:created>
  <dcterms:modified xsi:type="dcterms:W3CDTF">2017-06-30T14:19:26Z</dcterms:modified>
</cp:coreProperties>
</file>